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 ф" sheetId="1" r:id="rId1"/>
  </sheets>
  <definedNames>
    <definedName name="_xlnm.Print_Area" localSheetId="0">'заг ф'!$A$1:$G$20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<sst xmlns="http://schemas.openxmlformats.org/spreadsheetml/2006/main" count="40" uniqueCount="40">
  <si>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5=4/3</t>
  </si>
  <si>
    <t>7=4-6</t>
  </si>
  <si>
    <t>/Загальний фонд/</t>
  </si>
  <si>
    <t>тис. грн.</t>
  </si>
  <si>
    <t>Виконано на звітну дату попереднього року</t>
  </si>
  <si>
    <t>Відхилення поточного року до попереднього +/-</t>
  </si>
  <si>
    <t xml:space="preserve">Департамент соціальної політики </t>
  </si>
  <si>
    <t>виконавчого органу Київської міської ради (Київської міської державної адміністрації)</t>
  </si>
  <si>
    <t>Забезпечення обробки інформації з нарахування та виплати допомог і компенсацій</t>
  </si>
  <si>
    <t>Найменування програми</t>
  </si>
  <si>
    <t>КПКВ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</si>
  <si>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</si>
  <si>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ветеранів війни та праці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</si>
  <si>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</si>
  <si>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</si>
  <si>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>0813200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</si>
  <si>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</si>
  <si>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</si>
  <si>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Інші заклади та заходи</t>
  </si>
  <si>
    <t>0813240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</si>
  <si>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</si>
  <si>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</si>
  <si>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0813050</t>
  </si>
  <si>
    <t>Пільгове медичне обслуговування осіб, які постраждали внаслідок Чорнобильської катастрофи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</si>
  <si>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</si>
  <si>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0813080</t>
  </si>
  <si>
    <t>0813010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</si>
  <si>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</si>
  <si>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0813020</t>
  </si>
  <si>
    <t>Надання допомоги сім'ям з дітьми, малозабезпеченим сім'ям, тимчасової допомоги дітям</t>
  </si>
  <si>
    <t>0813040</t>
  </si>
  <si>
    <t>Забезпечення реалізації окремих програм для осіб з інвалідністю</t>
  </si>
  <si>
    <t>0813170</t>
  </si>
  <si>
    <t>0813190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</si>
  <si>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</si>
  <si>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</si>
  <si>
    <t>Планові показники на 2019 рік з урахуванням змін</t>
  </si>
  <si>
    <t>% виконання до планових показників 2019 року</t>
  </si>
  <si>
    <t>Інформація про використання бюджетних коштів станом на  01.01.2020 року в порівнянні з минулим роком</t>
  </si>
  <si>
    <t>Виконано за 2019 рік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</si>
</sst>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[$-422]d\ mmmm\ yyyy&quot; р.&quot;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%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5"/>
      <name val="Times New Roman"/>
      <family val="1"/>
    </font>
    <font>
      <b/>
      <u val="single"/>
      <sz val="16"/>
      <name val="Times New Roman"/>
      <family val="1"/>
    </font>
    <font>
      <sz val="12"/>
      <color indexed="9"/>
      <name val="Times New Roman"/>
      <family val="1"/>
    </font>
    <font>
      <b/>
      <sz val="16"/>
      <color indexed="13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12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04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04" fontId="12" fillId="0" borderId="10" xfId="0" applyNumberFormat="1" applyFont="1" applyFill="1" applyBorder="1" applyAlignment="1">
      <alignment vertical="center"/>
    </xf>
    <xf numFmtId="212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20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11" fillId="0" borderId="0" xfId="0" applyNumberFormat="1" applyFont="1" applyFill="1" applyAlignment="1">
      <alignment vertical="center"/>
    </xf>
    <xf numFmtId="204" fontId="2" fillId="0" borderId="0" xfId="0" applyNumberFormat="1" applyFont="1" applyFill="1" applyAlignment="1">
      <alignment vertical="center"/>
    </xf>
    <xf numFmtId="204" fontId="15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4"/>
  <sheetViews>
    <sheetView tabSelected="1" view="pageBreakPreview" zoomScale="75" zoomScaleNormal="85" zoomScaleSheetLayoutView="75" zoomScalePageLayoutView="0" workbookViewId="0" topLeftCell="A1">
      <selection activeCell="A29" sqref="A29"/>
    </sheetView>
  </sheetViews>
  <sheetFormatPr defaultColWidth="9.140625" defaultRowHeight="12.75"/>
  <cols>
    <col min="1" max="1" width="101.28125" style="3" customWidth="1"/>
    <col min="2" max="2" width="10.7109375" style="3" customWidth="1"/>
    <col min="3" max="3" width="15.57421875" style="26" customWidth="1"/>
    <col min="4" max="4" width="13.8515625" style="26" customWidth="1"/>
    <col min="5" max="5" width="15.28125" style="3" customWidth="1"/>
    <col min="6" max="6" width="17.140625" style="26" customWidth="1"/>
    <col min="7" max="7" width="17.421875" style="26" customWidth="1"/>
    <col min="8" max="8" width="6.140625" style="15" customWidth="1"/>
    <col min="9" max="9" width="17.140625" style="18" customWidth="1"/>
    <col min="10" max="16384" width="9.140625" style="3" customWidth="1"/>
  </cols>
  <sheetData>
    <row r="1" spans="1:9" s="1" customFormat="1" ht="23.25" customHeight="1">
      <c r="A1" s="38" t="s">
        <v>38</v>
      </c>
      <c r="B1" s="38"/>
      <c r="C1" s="38"/>
      <c r="D1" s="38"/>
      <c r="E1" s="38"/>
      <c r="F1" s="38"/>
      <c r="G1" s="38"/>
      <c r="H1" s="16"/>
      <c r="I1" s="17"/>
    </row>
    <row r="2" spans="1:9" s="1" customFormat="1" ht="22.5" customHeight="1">
      <c r="A2" s="39" t="s">
        <v>6</v>
      </c>
      <c r="B2" s="39"/>
      <c r="C2" s="39"/>
      <c r="D2" s="39"/>
      <c r="E2" s="39"/>
      <c r="F2" s="39"/>
      <c r="G2" s="39"/>
      <c r="H2" s="16"/>
      <c r="I2" s="17"/>
    </row>
    <row r="3" spans="1:7" ht="22.5" customHeight="1">
      <c r="A3" s="40" t="s">
        <v>7</v>
      </c>
      <c r="B3" s="40"/>
      <c r="C3" s="40"/>
      <c r="D3" s="40"/>
      <c r="E3" s="40"/>
      <c r="F3" s="40"/>
      <c r="G3" s="40"/>
    </row>
    <row r="4" ht="8.25" customHeight="1"/>
    <row r="5" spans="1:7" ht="17.25" customHeight="1">
      <c r="A5" s="2" t="s">
        <v>2</v>
      </c>
      <c r="G5" s="27" t="s">
        <v>3</v>
      </c>
    </row>
    <row r="6" spans="1:9" s="5" customFormat="1" ht="81" customHeight="1">
      <c r="A6" s="11" t="s">
        <v>9</v>
      </c>
      <c r="B6" s="33" t="s">
        <v>10</v>
      </c>
      <c r="C6" s="34" t="s">
        <v>36</v>
      </c>
      <c r="D6" s="34" t="s">
        <v>39</v>
      </c>
      <c r="E6" s="33" t="s">
        <v>37</v>
      </c>
      <c r="F6" s="34" t="s">
        <v>4</v>
      </c>
      <c r="G6" s="34" t="s">
        <v>5</v>
      </c>
      <c r="H6" s="16"/>
      <c r="I6" s="17"/>
    </row>
    <row r="7" spans="1:9" s="4" customFormat="1" ht="19.5" customHeight="1">
      <c r="A7" s="10">
        <v>1</v>
      </c>
      <c r="B7" s="10">
        <v>2</v>
      </c>
      <c r="C7" s="28">
        <v>3</v>
      </c>
      <c r="D7" s="28">
        <v>4</v>
      </c>
      <c r="E7" s="10" t="s">
        <v>0</v>
      </c>
      <c r="F7" s="28">
        <v>6</v>
      </c>
      <c r="G7" s="28" t="s">
        <v>1</v>
      </c>
      <c r="H7" s="15"/>
      <c r="I7" s="19"/>
    </row>
    <row r="8" spans="1:7" ht="60" customHeight="1">
      <c r="A8" s="9" t="s">
        <v>11</v>
      </c>
      <c r="B8" s="12" t="s">
        <v>26</v>
      </c>
      <c r="C8" s="14">
        <f>808311.057+508424.143</f>
        <v>1316735.2</v>
      </c>
      <c r="D8" s="14">
        <f>805871.765+495589.393</f>
        <v>1301461.158</v>
      </c>
      <c r="E8" s="6">
        <f>D8/C8</f>
        <v>0.9884000655560815</v>
      </c>
      <c r="F8" s="14">
        <f>840582.9+2629079.5</f>
        <v>3469662.4</v>
      </c>
      <c r="G8" s="14">
        <f>D8-F8</f>
        <v>-2168201.2419999996</v>
      </c>
    </row>
    <row r="9" spans="1:7" ht="37.5" customHeight="1">
      <c r="A9" s="9" t="s">
        <v>27</v>
      </c>
      <c r="B9" s="12" t="s">
        <v>28</v>
      </c>
      <c r="C9" s="14">
        <f>141.6+122.7</f>
        <v>264.3</v>
      </c>
      <c r="D9" s="14">
        <f>113.143+122.7</f>
        <v>235.84300000000002</v>
      </c>
      <c r="E9" s="6">
        <f aca="true" t="shared" si="0" ref="E9:E20">D9/C9</f>
        <v>0.8923306848278472</v>
      </c>
      <c r="F9" s="14">
        <f>102.8+140.4</f>
        <v>243.2</v>
      </c>
      <c r="G9" s="14">
        <f aca="true" t="shared" si="1" ref="G9:G17">D9-F9</f>
        <v>-7.356999999999971</v>
      </c>
    </row>
    <row r="10" spans="1:8" ht="37.5" customHeight="1">
      <c r="A10" s="21" t="s">
        <v>16</v>
      </c>
      <c r="B10" s="25" t="s">
        <v>17</v>
      </c>
      <c r="C10" s="37">
        <f>2849.8+79889.4+299940.1+3977.3+1400567.5</f>
        <v>1787224.1</v>
      </c>
      <c r="D10" s="37">
        <f>1268.885+68059.039+289665.787+3754.661+1385756.242</f>
        <v>1748504.614</v>
      </c>
      <c r="E10" s="24">
        <f t="shared" si="0"/>
        <v>0.9783354051682718</v>
      </c>
      <c r="F10" s="37">
        <f>328.75+189624.8+142.4+1007114.173</f>
        <v>1197210.123</v>
      </c>
      <c r="G10" s="23">
        <f t="shared" si="1"/>
        <v>551294.4910000002</v>
      </c>
      <c r="H10" s="20"/>
    </row>
    <row r="11" spans="1:7" ht="17.25" customHeight="1">
      <c r="A11" s="9" t="s">
        <v>29</v>
      </c>
      <c r="B11" s="12" t="s">
        <v>30</v>
      </c>
      <c r="C11" s="14">
        <f>20990.3+6194.3+1245427.9+96439.5+160619.2+5681.7+141842+156000+10035</f>
        <v>1843229.9</v>
      </c>
      <c r="D11" s="14">
        <f>15418.871+4685.329+1161302.282+82732.12+130421.54+1731.796+96403.261+156000+3024.337</f>
        <v>1651719.536</v>
      </c>
      <c r="E11" s="6">
        <f t="shared" si="0"/>
        <v>0.896100663297617</v>
      </c>
      <c r="F11" s="14">
        <f>16396.9+4800.9+1323614.1+76624.9+132380.6+2437.9+105201+46150</f>
        <v>1707606.3</v>
      </c>
      <c r="G11" s="14">
        <f>D11-F11</f>
        <v>-55886.76399999997</v>
      </c>
    </row>
    <row r="12" spans="1:8" ht="38.25" customHeight="1">
      <c r="A12" s="31" t="s">
        <v>23</v>
      </c>
      <c r="B12" s="12" t="s">
        <v>22</v>
      </c>
      <c r="C12" s="14">
        <v>17035.7</v>
      </c>
      <c r="D12" s="14">
        <v>16975.2</v>
      </c>
      <c r="E12" s="6">
        <f t="shared" si="0"/>
        <v>0.9964486343384774</v>
      </c>
      <c r="F12" s="14">
        <v>15349.95</v>
      </c>
      <c r="G12" s="14">
        <f t="shared" si="1"/>
        <v>1625.25</v>
      </c>
      <c r="H12" s="20"/>
    </row>
    <row r="13" spans="1:8" ht="112.5" customHeight="1">
      <c r="A13" s="31" t="s">
        <v>24</v>
      </c>
      <c r="B13" s="12" t="s">
        <v>25</v>
      </c>
      <c r="C13" s="14">
        <f>509242.7+128133.4+61743.9+5781+873.3+41570.1+183600</f>
        <v>930944.4</v>
      </c>
      <c r="D13" s="14">
        <f>499663.331+116853.535+49982.212+5641.186+781.119+187.149+129341.355</f>
        <v>802449.8869999999</v>
      </c>
      <c r="E13" s="6">
        <f t="shared" si="0"/>
        <v>0.8619740201455639</v>
      </c>
      <c r="F13" s="14">
        <f>447526.97+99986.7+47593.95+1067.6+604.035</f>
        <v>596779.2549999999</v>
      </c>
      <c r="G13" s="14">
        <f t="shared" si="1"/>
        <v>205670.63199999998</v>
      </c>
      <c r="H13" s="20"/>
    </row>
    <row r="14" spans="1:8" ht="36" customHeight="1">
      <c r="A14" s="21" t="s">
        <v>13</v>
      </c>
      <c r="B14" s="22" t="s">
        <v>14</v>
      </c>
      <c r="C14" s="37">
        <f>66612.7+251808.2+30036.5+30463.6</f>
        <v>378921</v>
      </c>
      <c r="D14" s="37">
        <f>60214.193+231919.825+29646.614+22667.641</f>
        <v>344448.27300000004</v>
      </c>
      <c r="E14" s="24">
        <f t="shared" si="0"/>
        <v>0.9090239733348113</v>
      </c>
      <c r="F14" s="37">
        <f>47253.84+195502.25+21513.4+19982.6</f>
        <v>284252.08999999997</v>
      </c>
      <c r="G14" s="23">
        <f t="shared" si="1"/>
        <v>60196.18300000008</v>
      </c>
      <c r="H14" s="20"/>
    </row>
    <row r="15" spans="1:8" ht="56.25" customHeight="1">
      <c r="A15" s="21" t="s">
        <v>21</v>
      </c>
      <c r="B15" s="22" t="s">
        <v>20</v>
      </c>
      <c r="C15" s="37">
        <v>6479</v>
      </c>
      <c r="D15" s="37">
        <v>5496.923</v>
      </c>
      <c r="E15" s="24">
        <f t="shared" si="0"/>
        <v>0.8484215156659978</v>
      </c>
      <c r="F15" s="37">
        <v>5134.8</v>
      </c>
      <c r="G15" s="23">
        <f t="shared" si="1"/>
        <v>362.1229999999996</v>
      </c>
      <c r="H15" s="20"/>
    </row>
    <row r="16" spans="1:8" ht="20.25" customHeight="1">
      <c r="A16" s="9" t="s">
        <v>31</v>
      </c>
      <c r="B16" s="13" t="s">
        <v>32</v>
      </c>
      <c r="C16" s="14">
        <f>441+9.6</f>
        <v>450.6</v>
      </c>
      <c r="D16" s="14">
        <f>332.819+0.732</f>
        <v>333.55100000000004</v>
      </c>
      <c r="E16" s="6">
        <f t="shared" si="0"/>
        <v>0.740237461162894</v>
      </c>
      <c r="F16" s="14">
        <f>316.5+5.6</f>
        <v>322.1</v>
      </c>
      <c r="G16" s="14">
        <f t="shared" si="1"/>
        <v>11.451000000000022</v>
      </c>
      <c r="H16" s="20"/>
    </row>
    <row r="17" spans="1:8" ht="20.25" customHeight="1">
      <c r="A17" s="9" t="s">
        <v>12</v>
      </c>
      <c r="B17" s="13" t="s">
        <v>33</v>
      </c>
      <c r="C17" s="14">
        <f>326377+10146.191</f>
        <v>336523.191</v>
      </c>
      <c r="D17" s="14">
        <f>289033.522+9294.262</f>
        <v>298327.784</v>
      </c>
      <c r="E17" s="6">
        <f t="shared" si="0"/>
        <v>0.8864999262413389</v>
      </c>
      <c r="F17" s="14">
        <f>263162.55+8932.6</f>
        <v>272095.14999999997</v>
      </c>
      <c r="G17" s="14">
        <f t="shared" si="1"/>
        <v>26232.63400000002</v>
      </c>
      <c r="H17" s="20"/>
    </row>
    <row r="18" spans="1:8" ht="20.25" customHeight="1">
      <c r="A18" s="21" t="s">
        <v>8</v>
      </c>
      <c r="B18" s="25" t="s">
        <v>15</v>
      </c>
      <c r="C18" s="37">
        <v>61914.7</v>
      </c>
      <c r="D18" s="37">
        <v>60325.219</v>
      </c>
      <c r="E18" s="24">
        <f t="shared" si="0"/>
        <v>0.9743278898226108</v>
      </c>
      <c r="F18" s="37">
        <v>55778.6</v>
      </c>
      <c r="G18" s="23">
        <f>D18-F18</f>
        <v>4546.618999999999</v>
      </c>
      <c r="H18" s="20"/>
    </row>
    <row r="19" spans="1:8" ht="134.25" customHeight="1">
      <c r="A19" s="9" t="s">
        <v>35</v>
      </c>
      <c r="B19" s="12" t="s">
        <v>34</v>
      </c>
      <c r="C19" s="14">
        <v>14421</v>
      </c>
      <c r="D19" s="14">
        <v>14421</v>
      </c>
      <c r="E19" s="6">
        <f t="shared" si="0"/>
        <v>1</v>
      </c>
      <c r="F19" s="14">
        <v>12692.66</v>
      </c>
      <c r="G19" s="14">
        <f>D19-F19</f>
        <v>1728.3400000000001</v>
      </c>
      <c r="H19" s="32"/>
    </row>
    <row r="20" spans="1:8" ht="20.25" customHeight="1">
      <c r="A20" s="21" t="s">
        <v>18</v>
      </c>
      <c r="B20" s="25" t="s">
        <v>19</v>
      </c>
      <c r="C20" s="37">
        <f>71571.9+795701.6</f>
        <v>867273.5</v>
      </c>
      <c r="D20" s="37">
        <f>55685.3+736988.473</f>
        <v>792673.773</v>
      </c>
      <c r="E20" s="24">
        <f t="shared" si="0"/>
        <v>0.913983619930737</v>
      </c>
      <c r="F20" s="37">
        <f>49852.4+222080.5</f>
        <v>271932.9</v>
      </c>
      <c r="G20" s="23">
        <f>D20-F20</f>
        <v>520740.873</v>
      </c>
      <c r="H20" s="20"/>
    </row>
    <row r="21" spans="1:7" ht="20.25">
      <c r="A21" s="1"/>
      <c r="B21" s="7"/>
      <c r="C21" s="36">
        <f>SUM(C8:C20)</f>
        <v>7561416.591</v>
      </c>
      <c r="D21" s="36">
        <f>SUM(D8:D20)</f>
        <v>7037372.761000001</v>
      </c>
      <c r="E21" s="8"/>
      <c r="F21" s="29">
        <f>SUM(F8:F20)</f>
        <v>7889059.528</v>
      </c>
      <c r="G21" s="29"/>
    </row>
    <row r="22" spans="1:6" ht="20.25">
      <c r="A22" s="1"/>
      <c r="B22" s="7"/>
      <c r="C22" s="36">
        <f>8170514.36-36022.2</f>
        <v>8134492.16</v>
      </c>
      <c r="D22" s="36">
        <f>7925124.2-34114.5</f>
        <v>7891009.7</v>
      </c>
      <c r="E22" s="7"/>
      <c r="F22" s="35">
        <f>7211289.2-29160.5</f>
        <v>7182128.7</v>
      </c>
    </row>
    <row r="23" spans="1:7" ht="20.25">
      <c r="A23" s="1"/>
      <c r="B23" s="7"/>
      <c r="C23" s="36">
        <f>C22-C21</f>
        <v>573075.5690000001</v>
      </c>
      <c r="D23" s="36">
        <f>D22-D21</f>
        <v>853636.9389999993</v>
      </c>
      <c r="E23" s="8">
        <f>E22-E21</f>
        <v>0</v>
      </c>
      <c r="F23" s="8">
        <f>F22-F21</f>
        <v>-706930.8279999997</v>
      </c>
      <c r="G23" s="8">
        <f>G22-G21</f>
        <v>0</v>
      </c>
    </row>
    <row r="24" spans="1:6" ht="20.25">
      <c r="A24" s="1"/>
      <c r="B24" s="7"/>
      <c r="E24" s="7"/>
      <c r="F24" s="30"/>
    </row>
  </sheetData>
  <sheetProtection/>
  <mergeCells count="3">
    <mergeCell ref="A1:G1"/>
    <mergeCell ref="A2:G2"/>
    <mergeCell ref="A3:G3"/>
  </mergeCells>
  <printOptions/>
  <pageMargins left="0.37" right="0.29" top="0.18" bottom="0.2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Новікова Ольга Валентинівна</cp:lastModifiedBy>
  <cp:lastPrinted>2020-05-12T09:57:01Z</cp:lastPrinted>
  <dcterms:created xsi:type="dcterms:W3CDTF">1996-10-08T23:32:33Z</dcterms:created>
  <dcterms:modified xsi:type="dcterms:W3CDTF">2020-05-12T09:58:37Z</dcterms:modified>
  <cp:category/>
  <cp:version/>
  <cp:contentType/>
  <cp:contentStatus/>
</cp:coreProperties>
</file>